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.heynen\Downloads\"/>
    </mc:Choice>
  </mc:AlternateContent>
  <xr:revisionPtr revIDLastSave="0" documentId="8_{66698536-763D-4422-B96F-A19732BCFC23}" xr6:coauthVersionLast="47" xr6:coauthVersionMax="47" xr10:uidLastSave="{00000000-0000-0000-0000-000000000000}"/>
  <bookViews>
    <workbookView xWindow="-28920" yWindow="-120" windowWidth="29040" windowHeight="15720" xr2:uid="{9AA4D664-992E-4C50-BE0E-181A3FFD81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Q20" i="1"/>
  <c r="E17" i="1" s="1"/>
  <c r="F16" i="1" s="1"/>
  <c r="Q19" i="1"/>
  <c r="M19" i="1"/>
  <c r="I19" i="1"/>
  <c r="L16" i="1"/>
  <c r="K16" i="1"/>
  <c r="O16" i="1" s="1"/>
  <c r="G16" i="1"/>
  <c r="O15" i="1"/>
  <c r="K15" i="1"/>
  <c r="F15" i="1"/>
  <c r="R8" i="1"/>
  <c r="N8" i="1"/>
  <c r="H21" i="1" l="1"/>
  <c r="M21" i="1"/>
</calcChain>
</file>

<file path=xl/sharedStrings.xml><?xml version="1.0" encoding="utf-8"?>
<sst xmlns="http://schemas.openxmlformats.org/spreadsheetml/2006/main" count="23" uniqueCount="22">
  <si>
    <t>Building Value Calculator</t>
  </si>
  <si>
    <t>Barn</t>
  </si>
  <si>
    <t>Building Type</t>
  </si>
  <si>
    <t>Year</t>
  </si>
  <si>
    <t>Commodity Building</t>
  </si>
  <si>
    <t>Dairy Freestall</t>
  </si>
  <si>
    <t>Dairy Parlor</t>
  </si>
  <si>
    <t>Drying Bin</t>
  </si>
  <si>
    <t>Garage Insulated</t>
  </si>
  <si>
    <t>Garage Non-Insulated</t>
  </si>
  <si>
    <t>Grain Bin</t>
  </si>
  <si>
    <t>Hog Farrowing Building</t>
  </si>
  <si>
    <t>Hog Finishing Building</t>
  </si>
  <si>
    <t>Hog Gestation Building</t>
  </si>
  <si>
    <t>Hog Nursery Building</t>
  </si>
  <si>
    <t>Pole Barn</t>
  </si>
  <si>
    <t>Poultry Broiler</t>
  </si>
  <si>
    <t>Poultry Egg Laying Building</t>
  </si>
  <si>
    <t>Utility Building</t>
  </si>
  <si>
    <t>Machine Shed Insulated</t>
  </si>
  <si>
    <t>Machine Shed Non-Insulated</t>
  </si>
  <si>
    <t xml:space="preserve">Grain Bin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</si>
</sst>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8"/>
      <color theme="2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2" tint="-0.499984740745262"/>
      <name val="Calibri"/>
      <family val="2"/>
      <scheme val="minor"/>
    </font>
    <font>
      <b/>
      <sz val="22"/>
      <color theme="2" tint="-0.499984740745262"/>
      <name val="Calibri"/>
      <family val="2"/>
      <scheme val="minor"/>
    </font>
    <font>
      <b/>
      <sz val="28"/>
      <color theme="2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44" fontId="4" fillId="0" borderId="0" xfId="1" applyFont="1" applyAlignment="1">
      <alignment horizontal="center"/>
    </xf>
    <xf numFmtId="44" fontId="0" fillId="0" borderId="0" xfId="0" applyNumberFormat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2" fontId="0" fillId="0" borderId="0" xfId="0" applyNumberFormat="1"/>
    <xf numFmtId="0" fontId="2" fillId="0" borderId="0" xfId="0" applyFont="1"/>
    <xf numFmtId="0" fontId="10" fillId="0" borderId="0" xfId="0" applyFont="1"/>
    <xf numFmtId="0" fontId="11" fillId="0" borderId="0" xfId="0" applyFont="1"/>
    <xf numFmtId="164" fontId="7" fillId="0" borderId="0" xfId="1" applyNumberFormat="1" applyFont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9" fontId="4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165" fontId="4" fillId="0" borderId="0" xfId="3" applyNumberFormat="1" applyFont="1" applyAlignment="1">
      <alignment horizontal="right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142874</xdr:colOff>
      <xdr:row>4</xdr:row>
      <xdr:rowOff>0</xdr:rowOff>
    </xdr:from>
    <xdr:ext cx="3600451" cy="893445"/>
    <xdr:pic>
      <xdr:nvPicPr>
        <xdr:cNvPr id="3" name="Picture 2">
          <a:extLst>
            <a:ext uri="{FF2B5EF4-FFF2-40B4-BE49-F238E27FC236}">
              <a16:creationId xmlns:a16="http://schemas.microsoft.com/office/drawing/2014/main" id="{E2D6AC40-213A-8AB3-DCBD-ED176C8D8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4" y="762000"/>
          <a:ext cx="3600451" cy="8934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18E4-D3FB-4542-9397-E005342B6058}">
  <sheetPr codeName="Sheet1"/>
  <dimension ref="A1:Y1048576"/>
  <sheetViews>
    <sheetView showGridLines="0" showRowColHeaders="0" tabSelected="1" workbookViewId="0">
      <selection activeCell="C10" sqref="C10:G11"/>
    </sheetView>
  </sheetViews>
  <sheetFormatPr defaultColWidth="0" defaultRowHeight="15" zeroHeight="1" x14ac:dyDescent="0.25"/>
  <cols>
    <col min="1" max="4" width="9.140625" customWidth="1"/>
    <col min="5" max="5" width="10.85546875" bestFit="1" customWidth="1"/>
    <col min="6" max="6" width="9.7109375" customWidth="1"/>
    <col min="7" max="7" width="11.5703125" bestFit="1" customWidth="1"/>
    <col min="8" max="13" width="9.140625" customWidth="1"/>
    <col min="14" max="14" width="15.85546875" customWidth="1"/>
    <col min="15" max="15" width="6.7109375" customWidth="1"/>
    <col min="16" max="17" width="9.140625" customWidth="1"/>
    <col min="18" max="18" width="10" customWidth="1"/>
    <col min="19" max="21" width="9.140625" customWidth="1"/>
    <col min="22" max="23" width="9.140625" hidden="1" customWidth="1"/>
    <col min="24" max="24" width="27.140625" hidden="1" customWidth="1"/>
    <col min="25" max="16384" width="9.140625" hidden="1"/>
  </cols>
  <sheetData>
    <row r="1" spans="3:25" x14ac:dyDescent="0.25"/>
    <row r="2" spans="3:25" x14ac:dyDescent="0.25"/>
    <row r="3" spans="3:25" x14ac:dyDescent="0.25"/>
    <row r="4" spans="3:25" x14ac:dyDescent="0.25"/>
    <row r="5" spans="3:25" ht="61.5" x14ac:dyDescent="0.9">
      <c r="K5" s="1" t="s">
        <v>0</v>
      </c>
    </row>
    <row r="6" spans="3:25" x14ac:dyDescent="0.25">
      <c r="X6" t="s">
        <v>1</v>
      </c>
      <c r="Y6">
        <v>30</v>
      </c>
    </row>
    <row r="7" spans="3:25" ht="39.75" customHeight="1" x14ac:dyDescent="0.25">
      <c r="X7" t="s">
        <v>4</v>
      </c>
      <c r="Y7">
        <v>29</v>
      </c>
    </row>
    <row r="8" spans="3:25" ht="36" x14ac:dyDescent="0.55000000000000004">
      <c r="E8" s="3" t="s">
        <v>2</v>
      </c>
      <c r="J8" s="3" t="s">
        <v>3</v>
      </c>
      <c r="N8" s="3" t="str">
        <f>IF(OR(C10=X10,C10=X13),"Diameter","Length")</f>
        <v>Length</v>
      </c>
      <c r="R8" s="3" t="str">
        <f>IF(OR(C10=X10,C10=X13),"Height","Width")</f>
        <v>Width</v>
      </c>
      <c r="X8" t="s">
        <v>5</v>
      </c>
      <c r="Y8">
        <v>37</v>
      </c>
    </row>
    <row r="9" spans="3:25" ht="15.75" thickBot="1" x14ac:dyDescent="0.3">
      <c r="X9" t="s">
        <v>6</v>
      </c>
      <c r="Y9">
        <v>104</v>
      </c>
    </row>
    <row r="10" spans="3:25" ht="15" customHeight="1" x14ac:dyDescent="0.25">
      <c r="C10" s="15" t="s">
        <v>4</v>
      </c>
      <c r="D10" s="16"/>
      <c r="E10" s="16"/>
      <c r="F10" s="16"/>
      <c r="G10" s="17"/>
      <c r="I10" s="15">
        <v>2010</v>
      </c>
      <c r="J10" s="16"/>
      <c r="K10" s="17"/>
      <c r="M10" s="15">
        <v>32</v>
      </c>
      <c r="N10" s="16"/>
      <c r="O10" s="17"/>
      <c r="Q10" s="15">
        <v>20</v>
      </c>
      <c r="R10" s="16"/>
      <c r="S10" s="17"/>
      <c r="X10" t="s">
        <v>7</v>
      </c>
      <c r="Y10">
        <v>4.95</v>
      </c>
    </row>
    <row r="11" spans="3:25" ht="31.5" customHeight="1" thickBot="1" x14ac:dyDescent="0.3">
      <c r="C11" s="18"/>
      <c r="D11" s="19"/>
      <c r="E11" s="19"/>
      <c r="F11" s="19"/>
      <c r="G11" s="20"/>
      <c r="I11" s="18"/>
      <c r="J11" s="19"/>
      <c r="K11" s="20"/>
      <c r="M11" s="18"/>
      <c r="N11" s="19"/>
      <c r="O11" s="20"/>
      <c r="Q11" s="18"/>
      <c r="R11" s="19"/>
      <c r="S11" s="20"/>
      <c r="X11" t="s">
        <v>8</v>
      </c>
      <c r="Y11">
        <v>58</v>
      </c>
    </row>
    <row r="12" spans="3:25" x14ac:dyDescent="0.25">
      <c r="X12" t="s">
        <v>9</v>
      </c>
      <c r="Y12">
        <v>44</v>
      </c>
    </row>
    <row r="13" spans="3:25" ht="10.5" customHeight="1" x14ac:dyDescent="0.25">
      <c r="X13" t="s">
        <v>10</v>
      </c>
      <c r="Y13">
        <v>3.4</v>
      </c>
    </row>
    <row r="14" spans="3:25" x14ac:dyDescent="0.25">
      <c r="X14" t="s">
        <v>11</v>
      </c>
      <c r="Y14">
        <v>167</v>
      </c>
    </row>
    <row r="15" spans="3:25" ht="28.5" x14ac:dyDescent="0.45">
      <c r="F15" s="4" t="str">
        <f>IF(I10=0,"","Building Valuation")</f>
        <v>Building Valuation</v>
      </c>
      <c r="G15" s="4"/>
      <c r="H15" s="4"/>
      <c r="I15" s="4"/>
      <c r="K15" s="4" t="str">
        <f>IF(I10=0,"","Life Span")</f>
        <v>Life Span</v>
      </c>
      <c r="L15" s="4"/>
      <c r="M15" s="4"/>
      <c r="O15" s="4" t="str">
        <f>IF(I10=0,"","Depreciation")</f>
        <v>Depreciation</v>
      </c>
      <c r="P15" s="4"/>
      <c r="Q15" s="4"/>
      <c r="X15" t="s">
        <v>12</v>
      </c>
      <c r="Y15">
        <v>42</v>
      </c>
    </row>
    <row r="16" spans="3:25" ht="15.75" x14ac:dyDescent="0.25">
      <c r="F16" s="5">
        <f>IF(I10=0, "", IF(AND(C10=X13, N(E17)&gt;25000), Y24, VLOOKUP(C10, X6:Y23, 2, FALSE)))</f>
        <v>29</v>
      </c>
      <c r="G16" s="7" t="str">
        <f>IF(I10=0,"",IF(OR(C10=X10,C10=X13),"per bushel","per square foot"))</f>
        <v>per square foot</v>
      </c>
      <c r="I16" s="7"/>
      <c r="J16" s="7"/>
      <c r="K16" s="7">
        <f>IF(I10=0,"",IF(OR(C10=X8,C10=X9,C10=X14,C10=X15,C10=X16,C10=X17),60,100))</f>
        <v>100</v>
      </c>
      <c r="L16" s="7" t="str">
        <f>IF(I10=0,"","years")</f>
        <v>years</v>
      </c>
      <c r="M16" s="7"/>
      <c r="N16" s="9"/>
      <c r="O16" s="21">
        <f ca="1">IF(I10=0,"",ROUND(((YEAR(TODAY())-I10)/K16),2))</f>
        <v>0.15</v>
      </c>
      <c r="P16" s="21"/>
      <c r="Q16" s="21"/>
      <c r="R16" s="10"/>
      <c r="X16" t="s">
        <v>13</v>
      </c>
      <c r="Y16">
        <v>136</v>
      </c>
    </row>
    <row r="17" spans="4:25" ht="18.75" x14ac:dyDescent="0.3">
      <c r="D17" s="6"/>
      <c r="E17" s="23">
        <f>VALUE(IF(I10=0,"",IF(OR(C10=X10,C10=X13),Q20,Q19)))</f>
        <v>640</v>
      </c>
      <c r="F17" s="23"/>
      <c r="G17" s="7" t="str">
        <f>IF(I10=0,"",IF(OR(C10=X10,C10=X13),"bushels","square feet"))</f>
        <v>square feet</v>
      </c>
      <c r="H17" s="8"/>
      <c r="I17" s="8"/>
      <c r="J17" s="8"/>
      <c r="K17" s="8"/>
      <c r="L17" s="8"/>
      <c r="M17" s="8"/>
      <c r="N17" s="8"/>
      <c r="O17" s="8"/>
      <c r="P17" s="8"/>
      <c r="Q17" s="8"/>
      <c r="X17" t="s">
        <v>14</v>
      </c>
      <c r="Y17">
        <v>63</v>
      </c>
    </row>
    <row r="18" spans="4:25" ht="9" customHeight="1" x14ac:dyDescent="0.25">
      <c r="P18" s="12"/>
      <c r="Q18" s="12"/>
      <c r="X18" t="s">
        <v>15</v>
      </c>
      <c r="Y18">
        <v>28</v>
      </c>
    </row>
    <row r="19" spans="4:25" ht="28.5" x14ac:dyDescent="0.45">
      <c r="I19" s="2" t="str">
        <f>IF(I10=0,"","Replacement Value")</f>
        <v>Replacement Value</v>
      </c>
      <c r="M19" s="22" t="str">
        <f>IF(I10=0,"","ACV Value")</f>
        <v>ACV Value</v>
      </c>
      <c r="N19" s="22"/>
      <c r="O19" s="22"/>
      <c r="P19" s="13"/>
      <c r="Q19" s="11">
        <f>M10*Q10</f>
        <v>640</v>
      </c>
      <c r="R19" s="11"/>
      <c r="X19" t="s">
        <v>16</v>
      </c>
      <c r="Y19">
        <v>37</v>
      </c>
    </row>
    <row r="20" spans="4:25" x14ac:dyDescent="0.25">
      <c r="P20" s="13"/>
      <c r="Q20" s="11">
        <f>(ROUNDUP((0.628*(M10)^2*Q10)/500,0)*500)</f>
        <v>13000</v>
      </c>
      <c r="R20" s="11"/>
      <c r="X20" t="s">
        <v>17</v>
      </c>
      <c r="Y20">
        <v>104</v>
      </c>
    </row>
    <row r="21" spans="4:25" ht="21" x14ac:dyDescent="0.35">
      <c r="H21" s="14">
        <f>IF(I10=0,"",IF(OR(C10=X10,C10=X13),Q20*F16,Q19*F16))</f>
        <v>18560</v>
      </c>
      <c r="I21" s="14"/>
      <c r="J21" s="14"/>
      <c r="M21" s="14">
        <f ca="1">IF(I10=0,"",IF(OR(C10=X10,C10=X13),Q20*F16*(1-O16),Q19*F16*(1-O16)))</f>
        <v>15776</v>
      </c>
      <c r="N21" s="14"/>
      <c r="O21" s="14"/>
      <c r="P21" s="12"/>
      <c r="Q21" s="12"/>
      <c r="X21" t="s">
        <v>19</v>
      </c>
      <c r="Y21">
        <v>58</v>
      </c>
    </row>
    <row r="22" spans="4:25" ht="14.25" customHeight="1" x14ac:dyDescent="0.25">
      <c r="X22" t="s">
        <v>20</v>
      </c>
      <c r="Y22">
        <v>28</v>
      </c>
    </row>
    <row r="23" spans="4:25" ht="14.25" customHeight="1" x14ac:dyDescent="0.25">
      <c r="X23" t="s">
        <v>18</v>
      </c>
      <c r="Y23">
        <v>28</v>
      </c>
    </row>
    <row r="24" spans="4:25" ht="14.25" customHeight="1" x14ac:dyDescent="0.25">
      <c r="X24" t="s">
        <v>21</v>
      </c>
      <c r="Y24">
        <v>3.2</v>
      </c>
    </row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1048576" ht="9.75" hidden="1" customHeight="1" x14ac:dyDescent="0.25"/>
  </sheetData>
  <sheetProtection sheet="1" selectLockedCells="1"/>
  <mergeCells count="9">
    <mergeCell ref="H21:J21"/>
    <mergeCell ref="Q10:S11"/>
    <mergeCell ref="M21:O21"/>
    <mergeCell ref="O16:Q16"/>
    <mergeCell ref="C10:G11"/>
    <mergeCell ref="I10:K11"/>
    <mergeCell ref="M10:O11"/>
    <mergeCell ref="M19:O19"/>
    <mergeCell ref="E17:F17"/>
  </mergeCells>
  <dataValidations count="1">
    <dataValidation type="list" showErrorMessage="1" promptTitle="Building" prompt="Input Building Type" sqref="C10" xr:uid="{ADADB8C7-262A-44B0-AC1A-1CA85058E0EC}">
      <formula1>$X$6:$X$23</formula1>
    </dataValidation>
  </dataValidation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Brummel</dc:creator>
  <cp:lastModifiedBy>Dave Heynen</cp:lastModifiedBy>
  <dcterms:created xsi:type="dcterms:W3CDTF">2023-07-14T14:41:30Z</dcterms:created>
  <dcterms:modified xsi:type="dcterms:W3CDTF">2025-10-16T13:16:30Z</dcterms:modified>
</cp:coreProperties>
</file>